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uey\Staff\Jeff\Budget 2026-27\"/>
    </mc:Choice>
  </mc:AlternateContent>
  <xr:revisionPtr revIDLastSave="0" documentId="8_{CE95D2FE-0D63-49EE-9E2F-EFF2F88189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B-31" sheetId="1" r:id="rId1"/>
    <sheet name="Sheet1" sheetId="2" r:id="rId2"/>
  </sheets>
  <definedNames>
    <definedName name="_xlnm.Print_Area" localSheetId="0">'LB-31'!$A$1:$M$41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K40" i="1" s="1"/>
  <c r="D27" i="1"/>
  <c r="D40" i="1" s="1"/>
  <c r="C13" i="1"/>
  <c r="C17" i="1"/>
  <c r="C18" i="1"/>
  <c r="B18" i="1" l="1"/>
  <c r="B17" i="1"/>
  <c r="B16" i="1"/>
  <c r="B15" i="1"/>
  <c r="B14" i="1"/>
  <c r="B13" i="1"/>
  <c r="B10" i="1"/>
  <c r="B27" i="1" s="1"/>
  <c r="B40" i="1" s="1"/>
  <c r="J27" i="1" l="1"/>
  <c r="J40" i="1" l="1"/>
  <c r="C27" i="1"/>
  <c r="C40" i="1" l="1"/>
</calcChain>
</file>

<file path=xl/sharedStrings.xml><?xml version="1.0" encoding="utf-8"?>
<sst xmlns="http://schemas.openxmlformats.org/spreadsheetml/2006/main" count="45" uniqueCount="45">
  <si>
    <t>Second Preceding</t>
  </si>
  <si>
    <t>First Preceding</t>
  </si>
  <si>
    <t>Adopted Budget</t>
  </si>
  <si>
    <t>This Year</t>
  </si>
  <si>
    <t>Number of Employ-ees</t>
  </si>
  <si>
    <t>Range*</t>
  </si>
  <si>
    <t>Proposed by</t>
  </si>
  <si>
    <t>Budget Officer</t>
  </si>
  <si>
    <t>Approved by</t>
  </si>
  <si>
    <t>Budget Committee</t>
  </si>
  <si>
    <t>Adopted by</t>
  </si>
  <si>
    <t>Governing Body</t>
  </si>
  <si>
    <t>Historical Data</t>
  </si>
  <si>
    <t>Actual</t>
  </si>
  <si>
    <t>FORM</t>
  </si>
  <si>
    <t>LB-31</t>
  </si>
  <si>
    <t xml:space="preserve"> </t>
  </si>
  <si>
    <t>REQUIREMENTS DESCRIPTION</t>
  </si>
  <si>
    <t>DETAILED REQUIREMENTS</t>
  </si>
  <si>
    <r>
      <t xml:space="preserve">32  </t>
    </r>
    <r>
      <rPr>
        <b/>
        <sz val="8"/>
        <rFont val="Arial"/>
        <family val="2"/>
      </rPr>
      <t>UNAPPROPRIATED ENDING FUND BALANCE</t>
    </r>
  </si>
  <si>
    <t>33    TOTAL REQUIREMENTS</t>
  </si>
  <si>
    <t>150-504-031  (Rev 12/09)</t>
  </si>
  <si>
    <t>2 Head Librarian</t>
  </si>
  <si>
    <t>9 Clerk 2</t>
  </si>
  <si>
    <t>13 PERS</t>
  </si>
  <si>
    <t>14 Social Security</t>
  </si>
  <si>
    <t>Scappoose Public Library District General Fund</t>
  </si>
  <si>
    <t>7 Technician 3 (MLS)</t>
  </si>
  <si>
    <t>PERSONNEL SERVICES</t>
  </si>
  <si>
    <r>
      <t>19</t>
    </r>
    <r>
      <rPr>
        <b/>
        <sz val="8"/>
        <rFont val="Arial"/>
        <family val="2"/>
      </rPr>
      <t xml:space="preserve"> TOTAL PERSONNEL SERVICES</t>
    </r>
  </si>
  <si>
    <t>18 Contingency</t>
  </si>
  <si>
    <t>17 Extra Pay and bonus</t>
  </si>
  <si>
    <t>12 Health Insurance/HAS</t>
  </si>
  <si>
    <t xml:space="preserve">10 Clerk 3 </t>
  </si>
  <si>
    <t>31 Ending balance in personnel (prior years)</t>
  </si>
  <si>
    <t>5 Technician 1 (cat)</t>
  </si>
  <si>
    <t>8 Clerk 1 (child)</t>
  </si>
  <si>
    <t>6 Technician 2 (child)</t>
  </si>
  <si>
    <t>16 Unemployment Insurance &amp; Oregon Paid Leave</t>
  </si>
  <si>
    <t>15 State Accident and Workers Comp</t>
  </si>
  <si>
    <t>Year 2032-24</t>
  </si>
  <si>
    <t>Budget for Next Year 2026-27</t>
  </si>
  <si>
    <t>Year 2024-25</t>
  </si>
  <si>
    <t>2025-26</t>
  </si>
  <si>
    <t>11 Teenage intern/tempory help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</si>
</sst>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2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3" xfId="0" applyFont="1" applyBorder="1"/>
    <xf numFmtId="0" fontId="4" fillId="0" borderId="4" xfId="0" applyFont="1" applyBorder="1" applyAlignment="1">
      <alignment horizontal="center"/>
    </xf>
    <xf numFmtId="0" fontId="7" fillId="0" borderId="2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3" fillId="0" borderId="0" xfId="0" applyFont="1"/>
    <xf numFmtId="0" fontId="10" fillId="0" borderId="0" xfId="0" applyFont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3" fontId="1" fillId="0" borderId="11" xfId="0" applyNumberFormat="1" applyFont="1" applyBorder="1" applyAlignment="1">
      <alignment horizontal="left"/>
    </xf>
    <xf numFmtId="3" fontId="1" fillId="0" borderId="12" xfId="0" applyNumberFormat="1" applyFont="1" applyBorder="1" applyAlignment="1">
      <alignment horizontal="left"/>
    </xf>
    <xf numFmtId="3" fontId="1" fillId="0" borderId="13" xfId="0" applyNumberFormat="1" applyFont="1" applyBorder="1" applyAlignment="1">
      <alignment horizontal="left"/>
    </xf>
    <xf numFmtId="3" fontId="1" fillId="0" borderId="0" xfId="0" applyNumberFormat="1" applyFont="1" applyAlignment="1">
      <alignment horizontal="left"/>
    </xf>
    <xf numFmtId="0" fontId="7" fillId="0" borderId="0" xfId="0" applyFont="1"/>
    <xf numFmtId="3" fontId="7" fillId="0" borderId="3" xfId="0" applyNumberFormat="1" applyFont="1" applyBorder="1"/>
    <xf numFmtId="3" fontId="7" fillId="2" borderId="3" xfId="0" applyNumberFormat="1" applyFont="1" applyFill="1" applyBorder="1"/>
    <xf numFmtId="3" fontId="7" fillId="0" borderId="2" xfId="0" applyNumberFormat="1" applyFont="1" applyBorder="1"/>
    <xf numFmtId="3" fontId="8" fillId="0" borderId="3" xfId="0" applyNumberFormat="1" applyFont="1" applyBorder="1"/>
    <xf numFmtId="3" fontId="3" fillId="0" borderId="3" xfId="0" applyNumberFormat="1" applyFont="1" applyBorder="1"/>
    <xf numFmtId="0" fontId="8" fillId="0" borderId="3" xfId="0" applyFont="1" applyBorder="1"/>
    <xf numFmtId="41" fontId="2" fillId="0" borderId="4" xfId="0" applyNumberFormat="1" applyFont="1" applyBorder="1" applyAlignment="1">
      <alignment horizontal="center"/>
    </xf>
    <xf numFmtId="41" fontId="2" fillId="0" borderId="7" xfId="0" applyNumberFormat="1" applyFont="1" applyBorder="1" applyAlignment="1">
      <alignment horizontal="center" vertical="top"/>
    </xf>
    <xf numFmtId="41" fontId="7" fillId="0" borderId="3" xfId="0" applyNumberFormat="1" applyFont="1" applyBorder="1"/>
    <xf numFmtId="41" fontId="3" fillId="0" borderId="3" xfId="0" applyNumberFormat="1" applyFont="1" applyBorder="1"/>
    <xf numFmtId="41" fontId="7" fillId="2" borderId="2" xfId="0" applyNumberFormat="1" applyFont="1" applyFill="1" applyBorder="1"/>
    <xf numFmtId="41" fontId="3" fillId="0" borderId="9" xfId="0" applyNumberFormat="1" applyFont="1" applyBorder="1"/>
    <xf numFmtId="41" fontId="0" fillId="0" borderId="0" xfId="0" applyNumberFormat="1"/>
    <xf numFmtId="3" fontId="7" fillId="0" borderId="0" xfId="0" applyNumberFormat="1" applyFont="1"/>
    <xf numFmtId="3" fontId="0" fillId="0" borderId="0" xfId="0" applyNumberFormat="1"/>
    <xf numFmtId="41" fontId="7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3" fontId="1" fillId="0" borderId="11" xfId="0" applyNumberFormat="1" applyFont="1" applyBorder="1" applyAlignment="1">
      <alignment horizontal="left"/>
    </xf>
    <xf numFmtId="3" fontId="1" fillId="0" borderId="12" xfId="0" applyNumberFormat="1" applyFont="1" applyBorder="1" applyAlignment="1">
      <alignment horizontal="left"/>
    </xf>
    <xf numFmtId="3" fontId="1" fillId="0" borderId="13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1" fillId="0" borderId="3" xfId="0" applyNumberFormat="1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A3" workbookViewId="0">
      <selection activeCell="K10" sqref="K10:K40"/>
    </sheetView>
  </sheetViews>
  <sheetFormatPr defaultRowHeight="12.75" x14ac:dyDescent="0.2"/>
  <cols>
    <col min="1" max="1" width="2.7109375" customWidth="1"/>
    <col min="2" max="2" width="11.85546875" customWidth="1"/>
    <col min="3" max="3" width="11.85546875" style="34" customWidth="1"/>
    <col min="4" max="4" width="12.28515625" customWidth="1"/>
    <col min="5" max="7" width="14.7109375" customWidth="1"/>
    <col min="8" max="9" width="5.5703125" customWidth="1"/>
    <col min="10" max="10" width="12.140625" customWidth="1"/>
    <col min="11" max="12" width="12.28515625" customWidth="1"/>
    <col min="13" max="13" width="2.7109375" customWidth="1"/>
    <col min="15" max="15" width="0" hidden="1" customWidth="1"/>
  </cols>
  <sheetData>
    <row r="1" spans="1:16" ht="15.75" x14ac:dyDescent="0.25">
      <c r="B1" s="38"/>
      <c r="C1" s="38"/>
      <c r="D1" s="38"/>
      <c r="E1" s="41" t="s">
        <v>18</v>
      </c>
      <c r="F1" s="42"/>
      <c r="G1" s="42"/>
      <c r="H1" s="38"/>
      <c r="I1" s="38"/>
      <c r="J1" s="38"/>
      <c r="K1" s="38"/>
      <c r="L1" s="38"/>
      <c r="M1" s="38"/>
    </row>
    <row r="2" spans="1:16" x14ac:dyDescent="0.2">
      <c r="B2" s="39" t="s">
        <v>14</v>
      </c>
      <c r="C2" s="40"/>
      <c r="D2" s="40"/>
      <c r="E2" s="38"/>
      <c r="F2" s="38"/>
      <c r="G2" s="38"/>
      <c r="H2" s="38"/>
      <c r="I2" s="38"/>
      <c r="J2" s="38"/>
      <c r="K2" s="38"/>
      <c r="L2" s="38"/>
      <c r="M2" s="38"/>
    </row>
    <row r="3" spans="1:16" x14ac:dyDescent="0.2">
      <c r="B3" s="39" t="s">
        <v>15</v>
      </c>
      <c r="C3" s="40"/>
      <c r="D3" s="40"/>
      <c r="E3" s="43" t="s">
        <v>26</v>
      </c>
      <c r="F3" s="43"/>
      <c r="G3" s="43"/>
      <c r="H3" s="38" t="s">
        <v>16</v>
      </c>
      <c r="I3" s="38"/>
      <c r="J3" s="38"/>
      <c r="K3" s="38"/>
      <c r="L3" s="38"/>
      <c r="M3" s="38"/>
    </row>
    <row r="4" spans="1:16" x14ac:dyDescent="0.2">
      <c r="B4" s="38"/>
      <c r="C4" s="38"/>
      <c r="D4" s="38"/>
      <c r="E4" s="38"/>
      <c r="F4" s="44"/>
      <c r="G4" s="44"/>
      <c r="H4" s="38"/>
      <c r="I4" s="38"/>
      <c r="J4" s="38"/>
      <c r="K4" s="38"/>
      <c r="L4" s="38"/>
      <c r="M4" s="38"/>
    </row>
    <row r="5" spans="1:16" x14ac:dyDescent="0.2">
      <c r="A5" s="53"/>
      <c r="B5" s="64" t="s">
        <v>12</v>
      </c>
      <c r="C5" s="64"/>
      <c r="D5" s="65"/>
      <c r="E5" s="56" t="s">
        <v>17</v>
      </c>
      <c r="F5" s="49"/>
      <c r="G5" s="57"/>
      <c r="H5" s="61" t="s">
        <v>4</v>
      </c>
      <c r="I5" s="63" t="s">
        <v>5</v>
      </c>
      <c r="J5" s="48" t="s">
        <v>41</v>
      </c>
      <c r="K5" s="49"/>
      <c r="L5" s="49"/>
      <c r="M5" s="53"/>
    </row>
    <row r="6" spans="1:16" x14ac:dyDescent="0.2">
      <c r="A6" s="54"/>
      <c r="B6" s="38" t="s">
        <v>13</v>
      </c>
      <c r="C6" s="38"/>
      <c r="D6" s="1" t="s">
        <v>2</v>
      </c>
      <c r="E6" s="58"/>
      <c r="F6" s="59"/>
      <c r="G6" s="60"/>
      <c r="H6" s="62"/>
      <c r="I6" s="54"/>
      <c r="J6" s="50"/>
      <c r="K6" s="51"/>
      <c r="L6" s="51"/>
      <c r="M6" s="54"/>
    </row>
    <row r="7" spans="1:16" x14ac:dyDescent="0.2">
      <c r="A7" s="54"/>
      <c r="B7" s="6" t="s">
        <v>0</v>
      </c>
      <c r="C7" s="28" t="s">
        <v>1</v>
      </c>
      <c r="D7" s="8" t="s">
        <v>3</v>
      </c>
      <c r="E7" s="58"/>
      <c r="F7" s="59"/>
      <c r="G7" s="60"/>
      <c r="H7" s="62"/>
      <c r="I7" s="54"/>
      <c r="J7" s="2" t="s">
        <v>6</v>
      </c>
      <c r="K7" s="2" t="s">
        <v>8</v>
      </c>
      <c r="L7" s="4" t="s">
        <v>10</v>
      </c>
      <c r="M7" s="54"/>
    </row>
    <row r="8" spans="1:16" x14ac:dyDescent="0.2">
      <c r="A8" s="55"/>
      <c r="B8" s="7" t="s">
        <v>40</v>
      </c>
      <c r="C8" s="29" t="s">
        <v>42</v>
      </c>
      <c r="D8" s="9" t="s">
        <v>43</v>
      </c>
      <c r="E8" s="58"/>
      <c r="F8" s="59"/>
      <c r="G8" s="60"/>
      <c r="H8" s="62"/>
      <c r="I8" s="54"/>
      <c r="J8" s="10" t="s">
        <v>7</v>
      </c>
      <c r="K8" s="10" t="s">
        <v>9</v>
      </c>
      <c r="L8" s="11" t="s">
        <v>11</v>
      </c>
      <c r="M8" s="55"/>
      <c r="P8" s="35"/>
    </row>
    <row r="9" spans="1:16" ht="12.95" customHeight="1" x14ac:dyDescent="0.2">
      <c r="A9" s="3">
        <v>1</v>
      </c>
      <c r="B9" s="3"/>
      <c r="C9" s="30"/>
      <c r="D9" s="3"/>
      <c r="E9" s="52" t="s">
        <v>28</v>
      </c>
      <c r="F9" s="52"/>
      <c r="G9" s="52"/>
      <c r="H9" s="3"/>
      <c r="I9" s="3"/>
      <c r="J9" s="3"/>
      <c r="K9" s="3"/>
      <c r="L9" s="3"/>
      <c r="M9" s="3">
        <v>1</v>
      </c>
      <c r="O9" s="22"/>
      <c r="P9" s="21"/>
    </row>
    <row r="10" spans="1:16" ht="12.95" customHeight="1" x14ac:dyDescent="0.2">
      <c r="A10" s="3">
        <v>2</v>
      </c>
      <c r="B10" s="30">
        <f>SUM(69833-(0.029*69833))</f>
        <v>67807.842999999993</v>
      </c>
      <c r="C10" s="30">
        <v>70000</v>
      </c>
      <c r="D10" s="22">
        <v>72000</v>
      </c>
      <c r="E10" s="45" t="s">
        <v>22</v>
      </c>
      <c r="F10" s="46"/>
      <c r="G10" s="47"/>
      <c r="H10" s="3"/>
      <c r="I10" s="3"/>
      <c r="J10" s="22">
        <v>74000</v>
      </c>
      <c r="K10" s="22">
        <v>74000</v>
      </c>
      <c r="L10" s="22"/>
      <c r="M10" s="3">
        <v>2</v>
      </c>
      <c r="N10" s="36"/>
      <c r="O10" s="3"/>
      <c r="P10" s="35"/>
    </row>
    <row r="11" spans="1:16" ht="12.95" customHeight="1" x14ac:dyDescent="0.2">
      <c r="A11" s="3">
        <v>3</v>
      </c>
      <c r="B11" s="30"/>
      <c r="C11" s="30"/>
      <c r="D11" s="3"/>
      <c r="E11" s="45"/>
      <c r="F11" s="46"/>
      <c r="G11" s="47"/>
      <c r="H11" s="3"/>
      <c r="I11" s="3"/>
      <c r="J11" s="3"/>
      <c r="K11" s="3"/>
      <c r="L11" s="3"/>
      <c r="M11" s="3">
        <v>3</v>
      </c>
      <c r="O11" s="22"/>
      <c r="P11" s="35"/>
    </row>
    <row r="12" spans="1:16" ht="12.95" customHeight="1" x14ac:dyDescent="0.2">
      <c r="A12" s="3">
        <v>4</v>
      </c>
      <c r="B12" s="30"/>
      <c r="C12" s="30"/>
      <c r="D12" s="22"/>
      <c r="E12" s="17"/>
      <c r="F12" s="18"/>
      <c r="G12" s="19"/>
      <c r="H12" s="3"/>
      <c r="I12" s="3"/>
      <c r="J12" s="22"/>
      <c r="K12" s="22"/>
      <c r="L12" s="22"/>
      <c r="M12" s="3">
        <v>4</v>
      </c>
      <c r="O12" s="22"/>
      <c r="P12" s="35"/>
    </row>
    <row r="13" spans="1:16" ht="12.95" customHeight="1" x14ac:dyDescent="0.2">
      <c r="A13" s="3">
        <v>5</v>
      </c>
      <c r="B13" s="30">
        <f>SUM(30322-30322*0.022)</f>
        <v>29654.916000000001</v>
      </c>
      <c r="C13" s="30">
        <f>SUM(11071+(7363*3))</f>
        <v>33160</v>
      </c>
      <c r="D13" s="22">
        <v>31500</v>
      </c>
      <c r="E13" s="45" t="s">
        <v>35</v>
      </c>
      <c r="F13" s="46"/>
      <c r="G13" s="47"/>
      <c r="H13" s="3"/>
      <c r="I13" s="3"/>
      <c r="J13" s="22">
        <v>48000</v>
      </c>
      <c r="K13" s="22">
        <v>48000</v>
      </c>
      <c r="L13" s="22"/>
      <c r="M13" s="3">
        <v>5</v>
      </c>
      <c r="N13" s="35"/>
      <c r="O13" s="22"/>
      <c r="P13" s="35"/>
    </row>
    <row r="14" spans="1:16" ht="12.95" customHeight="1" x14ac:dyDescent="0.2">
      <c r="A14" s="3">
        <v>6</v>
      </c>
      <c r="B14" s="30">
        <f>SUM(30325-(30325*0.022))</f>
        <v>29657.85</v>
      </c>
      <c r="C14" s="30">
        <v>31735</v>
      </c>
      <c r="D14" s="22">
        <v>34000</v>
      </c>
      <c r="E14" s="45" t="s">
        <v>37</v>
      </c>
      <c r="F14" s="46"/>
      <c r="G14" s="47"/>
      <c r="H14" s="3"/>
      <c r="I14" s="3"/>
      <c r="J14" s="22">
        <v>52000</v>
      </c>
      <c r="K14" s="22">
        <v>52000</v>
      </c>
      <c r="L14" s="22"/>
      <c r="M14" s="3">
        <v>6</v>
      </c>
      <c r="N14" s="35"/>
      <c r="O14" s="22"/>
      <c r="P14" s="35"/>
    </row>
    <row r="15" spans="1:16" ht="12.95" customHeight="1" x14ac:dyDescent="0.2">
      <c r="A15" s="3">
        <v>7</v>
      </c>
      <c r="B15" s="30">
        <f>SUM(30751-(30751*0.022))</f>
        <v>30074.477999999999</v>
      </c>
      <c r="C15" s="30">
        <v>32260</v>
      </c>
      <c r="D15" s="22">
        <v>33500</v>
      </c>
      <c r="E15" s="45" t="s">
        <v>27</v>
      </c>
      <c r="F15" s="46"/>
      <c r="G15" s="47"/>
      <c r="H15" s="3"/>
      <c r="I15" s="3"/>
      <c r="J15" s="22">
        <v>52000</v>
      </c>
      <c r="K15" s="22">
        <v>52000</v>
      </c>
      <c r="L15" s="22"/>
      <c r="M15" s="3">
        <v>7</v>
      </c>
      <c r="N15" s="35"/>
      <c r="O15" s="22"/>
      <c r="P15" s="35"/>
    </row>
    <row r="16" spans="1:16" ht="12.95" customHeight="1" x14ac:dyDescent="0.2">
      <c r="A16" s="3">
        <v>8</v>
      </c>
      <c r="B16" s="30">
        <f>SUM(18544-(18544*0.022))</f>
        <v>18136.031999999999</v>
      </c>
      <c r="C16" s="30">
        <v>21599</v>
      </c>
      <c r="D16" s="22">
        <v>24000</v>
      </c>
      <c r="E16" s="45" t="s">
        <v>36</v>
      </c>
      <c r="F16" s="46"/>
      <c r="G16" s="47"/>
      <c r="H16" s="3"/>
      <c r="I16" s="3"/>
      <c r="J16" s="22">
        <v>30000</v>
      </c>
      <c r="K16" s="22">
        <v>30000</v>
      </c>
      <c r="L16" s="22"/>
      <c r="M16" s="3">
        <v>8</v>
      </c>
      <c r="N16" s="35"/>
      <c r="O16" s="22"/>
      <c r="P16" s="35"/>
    </row>
    <row r="17" spans="1:17" ht="12.95" customHeight="1" x14ac:dyDescent="0.2">
      <c r="A17" s="3">
        <v>9</v>
      </c>
      <c r="B17" s="30">
        <f>SUM(19512-(19512*0.022))</f>
        <v>19082.736000000001</v>
      </c>
      <c r="C17" s="30">
        <f>SUM(6183+8829+5407)</f>
        <v>20419</v>
      </c>
      <c r="D17" s="22">
        <v>16850</v>
      </c>
      <c r="E17" s="17" t="s">
        <v>23</v>
      </c>
      <c r="F17" s="18"/>
      <c r="G17" s="19"/>
      <c r="H17" s="3"/>
      <c r="I17" s="3"/>
      <c r="J17" s="22">
        <v>18000</v>
      </c>
      <c r="K17" s="22">
        <v>18000</v>
      </c>
      <c r="L17" s="22"/>
      <c r="M17" s="3">
        <v>9</v>
      </c>
      <c r="N17" s="35"/>
      <c r="O17" s="22"/>
      <c r="P17" s="36"/>
    </row>
    <row r="18" spans="1:17" ht="12.95" customHeight="1" x14ac:dyDescent="0.2">
      <c r="A18" s="3">
        <v>10</v>
      </c>
      <c r="B18" s="30">
        <f>SUM(12404-(12404*0.022))</f>
        <v>12131.111999999999</v>
      </c>
      <c r="C18" s="30">
        <f>SUM(112+12713)</f>
        <v>12825</v>
      </c>
      <c r="D18" s="22">
        <v>16850</v>
      </c>
      <c r="E18" s="17" t="s">
        <v>33</v>
      </c>
      <c r="F18" s="18"/>
      <c r="G18" s="19"/>
      <c r="H18" s="3"/>
      <c r="I18" s="3"/>
      <c r="J18" s="22">
        <v>19000</v>
      </c>
      <c r="K18" s="22">
        <v>19000</v>
      </c>
      <c r="L18" s="22"/>
      <c r="M18" s="3">
        <v>10</v>
      </c>
      <c r="N18" s="35"/>
      <c r="O18" s="36"/>
      <c r="P18" s="35"/>
    </row>
    <row r="19" spans="1:17" ht="12.95" customHeight="1" x14ac:dyDescent="0.2">
      <c r="A19" s="3">
        <v>11</v>
      </c>
      <c r="B19" s="30">
        <v>2044</v>
      </c>
      <c r="C19" s="30"/>
      <c r="D19" s="22"/>
      <c r="E19" s="45" t="s">
        <v>44</v>
      </c>
      <c r="F19" s="46"/>
      <c r="G19" s="47"/>
      <c r="H19" s="3"/>
      <c r="I19" s="3"/>
      <c r="J19" s="22">
        <v>6000</v>
      </c>
      <c r="K19" s="22">
        <v>6000</v>
      </c>
      <c r="L19" s="22"/>
      <c r="M19" s="3">
        <v>11</v>
      </c>
      <c r="N19" s="36"/>
      <c r="P19" s="35"/>
    </row>
    <row r="20" spans="1:17" ht="12.95" customHeight="1" x14ac:dyDescent="0.2">
      <c r="A20" s="3">
        <v>12</v>
      </c>
      <c r="B20" s="30"/>
      <c r="C20" s="30"/>
      <c r="D20" s="22">
        <v>50</v>
      </c>
      <c r="E20" s="45" t="s">
        <v>32</v>
      </c>
      <c r="F20" s="46"/>
      <c r="G20" s="47"/>
      <c r="H20" s="3"/>
      <c r="I20" s="3"/>
      <c r="J20" s="22">
        <v>30000</v>
      </c>
      <c r="K20" s="22">
        <v>30000</v>
      </c>
      <c r="L20" s="22"/>
      <c r="M20" s="3">
        <v>12</v>
      </c>
      <c r="N20" s="36"/>
      <c r="Q20" s="35"/>
    </row>
    <row r="21" spans="1:17" ht="12.95" customHeight="1" x14ac:dyDescent="0.2">
      <c r="A21" s="3">
        <v>13</v>
      </c>
      <c r="B21" s="30">
        <v>42316</v>
      </c>
      <c r="C21" s="30">
        <v>38467</v>
      </c>
      <c r="D21" s="22">
        <v>58000</v>
      </c>
      <c r="E21" s="45" t="s">
        <v>24</v>
      </c>
      <c r="F21" s="46"/>
      <c r="G21" s="47"/>
      <c r="H21" s="3"/>
      <c r="I21" s="3"/>
      <c r="J21" s="22">
        <v>73500</v>
      </c>
      <c r="K21" s="22">
        <v>73500</v>
      </c>
      <c r="L21" s="22"/>
      <c r="M21" s="3">
        <v>13</v>
      </c>
      <c r="O21" s="35"/>
      <c r="P21" s="37"/>
      <c r="Q21" s="35"/>
    </row>
    <row r="22" spans="1:17" ht="12.95" customHeight="1" x14ac:dyDescent="0.2">
      <c r="A22" s="3">
        <v>14</v>
      </c>
      <c r="B22" s="30">
        <v>21220</v>
      </c>
      <c r="C22" s="30">
        <v>22402</v>
      </c>
      <c r="D22" s="22">
        <v>24000</v>
      </c>
      <c r="E22" s="45" t="s">
        <v>25</v>
      </c>
      <c r="F22" s="46"/>
      <c r="G22" s="47"/>
      <c r="H22" s="3"/>
      <c r="I22" s="3"/>
      <c r="J22" s="22">
        <v>24000</v>
      </c>
      <c r="K22" s="22">
        <v>24000</v>
      </c>
      <c r="L22" s="22"/>
      <c r="M22" s="3">
        <v>14</v>
      </c>
      <c r="O22" s="35"/>
      <c r="P22" s="37"/>
      <c r="Q22" s="35"/>
    </row>
    <row r="23" spans="1:17" ht="12.95" customHeight="1" x14ac:dyDescent="0.2">
      <c r="A23" s="3">
        <v>15</v>
      </c>
      <c r="B23" s="30">
        <v>402</v>
      </c>
      <c r="C23" s="30">
        <v>405</v>
      </c>
      <c r="D23" s="22">
        <v>500</v>
      </c>
      <c r="E23" s="45" t="s">
        <v>39</v>
      </c>
      <c r="F23" s="46"/>
      <c r="G23" s="47"/>
      <c r="H23" s="3"/>
      <c r="I23" s="3"/>
      <c r="J23" s="22">
        <v>500</v>
      </c>
      <c r="K23" s="22">
        <v>500</v>
      </c>
      <c r="L23" s="22"/>
      <c r="M23" s="3">
        <v>15</v>
      </c>
      <c r="O23" s="35"/>
      <c r="P23" s="37"/>
      <c r="Q23" s="35"/>
    </row>
    <row r="24" spans="1:17" ht="12.95" customHeight="1" x14ac:dyDescent="0.2">
      <c r="A24" s="3">
        <v>16</v>
      </c>
      <c r="B24" s="30">
        <v>833</v>
      </c>
      <c r="C24" s="30">
        <v>900</v>
      </c>
      <c r="D24" s="22">
        <v>1500</v>
      </c>
      <c r="E24" s="45" t="s">
        <v>38</v>
      </c>
      <c r="F24" s="46"/>
      <c r="G24" s="47"/>
      <c r="H24" s="3"/>
      <c r="I24" s="3"/>
      <c r="J24" s="22">
        <v>3000</v>
      </c>
      <c r="K24" s="22">
        <v>3000</v>
      </c>
      <c r="L24" s="22"/>
      <c r="M24" s="3">
        <v>16</v>
      </c>
      <c r="O24" s="35"/>
      <c r="P24" s="37"/>
      <c r="Q24" s="35"/>
    </row>
    <row r="25" spans="1:17" ht="12.95" customHeight="1" x14ac:dyDescent="0.2">
      <c r="A25" s="3">
        <v>17</v>
      </c>
      <c r="B25" s="30"/>
      <c r="C25" s="30"/>
      <c r="D25" s="22">
        <v>7250</v>
      </c>
      <c r="E25" s="45" t="s">
        <v>31</v>
      </c>
      <c r="F25" s="46"/>
      <c r="G25" s="47"/>
      <c r="H25" s="3"/>
      <c r="I25" s="3"/>
      <c r="J25" s="22"/>
      <c r="K25" s="22"/>
      <c r="L25" s="22"/>
      <c r="M25" s="3">
        <v>17</v>
      </c>
      <c r="O25" s="35"/>
      <c r="P25" s="37"/>
    </row>
    <row r="26" spans="1:17" ht="12.95" customHeight="1" x14ac:dyDescent="0.2">
      <c r="A26" s="3">
        <v>18</v>
      </c>
      <c r="B26" s="30"/>
      <c r="C26" s="30"/>
      <c r="D26" s="22"/>
      <c r="E26" s="20" t="s">
        <v>30</v>
      </c>
      <c r="F26" s="21"/>
      <c r="H26" s="3"/>
      <c r="I26" s="3"/>
      <c r="J26" s="22"/>
      <c r="K26" s="22"/>
      <c r="L26" s="22"/>
      <c r="M26" s="3">
        <v>18</v>
      </c>
      <c r="O26" s="36"/>
      <c r="P26" s="34"/>
    </row>
    <row r="27" spans="1:17" ht="12.95" customHeight="1" x14ac:dyDescent="0.2">
      <c r="A27" s="3">
        <v>19</v>
      </c>
      <c r="B27" s="31">
        <f>SUM(B10:B25)</f>
        <v>273359.967</v>
      </c>
      <c r="C27" s="31">
        <f>SUM(C10:C25)</f>
        <v>284172</v>
      </c>
      <c r="D27" s="26">
        <f>SUM(D10:D26)</f>
        <v>320000</v>
      </c>
      <c r="E27" s="45" t="s">
        <v>29</v>
      </c>
      <c r="F27" s="46"/>
      <c r="G27" s="47"/>
      <c r="H27" s="3"/>
      <c r="I27" s="3"/>
      <c r="J27" s="26">
        <f>SUM(J10:J26)</f>
        <v>430000</v>
      </c>
      <c r="K27" s="26">
        <f>SUM(K10:K26)</f>
        <v>430000</v>
      </c>
      <c r="L27" s="26"/>
      <c r="M27" s="3">
        <v>19</v>
      </c>
      <c r="Q27" s="36"/>
    </row>
    <row r="28" spans="1:17" ht="12.95" customHeight="1" x14ac:dyDescent="0.2">
      <c r="A28" s="3">
        <v>20</v>
      </c>
      <c r="B28" s="30"/>
      <c r="C28" s="30"/>
      <c r="D28" s="22"/>
      <c r="E28" s="66">
        <v>20</v>
      </c>
      <c r="F28" s="67"/>
      <c r="G28" s="68"/>
      <c r="H28" s="3"/>
      <c r="I28" s="3"/>
      <c r="J28" s="22"/>
      <c r="K28" s="22"/>
      <c r="L28" s="22"/>
      <c r="M28" s="3">
        <v>20</v>
      </c>
    </row>
    <row r="29" spans="1:17" ht="12.95" customHeight="1" x14ac:dyDescent="0.2">
      <c r="A29" s="3">
        <v>21</v>
      </c>
      <c r="B29" s="30"/>
      <c r="C29" s="30"/>
      <c r="D29" s="22"/>
      <c r="E29" s="66">
        <v>21</v>
      </c>
      <c r="F29" s="67"/>
      <c r="G29" s="68"/>
      <c r="H29" s="3"/>
      <c r="I29" s="3"/>
      <c r="J29" s="22"/>
      <c r="K29" s="22"/>
      <c r="L29" s="22"/>
      <c r="M29" s="3">
        <v>21</v>
      </c>
    </row>
    <row r="30" spans="1:17" ht="12.95" customHeight="1" x14ac:dyDescent="0.2">
      <c r="A30" s="3">
        <v>22</v>
      </c>
      <c r="B30" s="30"/>
      <c r="C30" s="30"/>
      <c r="D30" s="22"/>
      <c r="E30" s="66">
        <v>22</v>
      </c>
      <c r="F30" s="67"/>
      <c r="G30" s="68"/>
      <c r="H30" s="3"/>
      <c r="I30" s="3"/>
      <c r="J30" s="22"/>
      <c r="K30" s="22"/>
      <c r="L30" s="22"/>
      <c r="M30" s="3">
        <v>22</v>
      </c>
    </row>
    <row r="31" spans="1:17" ht="12.95" customHeight="1" x14ac:dyDescent="0.2">
      <c r="A31" s="3">
        <v>24</v>
      </c>
      <c r="B31" s="30"/>
      <c r="C31" s="30"/>
      <c r="D31" s="22"/>
      <c r="E31" s="66">
        <v>24</v>
      </c>
      <c r="F31" s="67"/>
      <c r="G31" s="68"/>
      <c r="H31" s="3"/>
      <c r="I31" s="3"/>
      <c r="J31" s="22"/>
      <c r="K31" s="22"/>
      <c r="L31" s="22"/>
      <c r="M31" s="3">
        <v>24</v>
      </c>
    </row>
    <row r="32" spans="1:17" ht="12.95" customHeight="1" x14ac:dyDescent="0.2">
      <c r="A32" s="3">
        <v>25</v>
      </c>
      <c r="B32" s="30"/>
      <c r="C32" s="30"/>
      <c r="D32" s="22"/>
      <c r="E32" s="66">
        <v>25</v>
      </c>
      <c r="F32" s="67"/>
      <c r="G32" s="68"/>
      <c r="H32" s="3"/>
      <c r="I32" s="3"/>
      <c r="J32" s="22"/>
      <c r="K32" s="22"/>
      <c r="L32" s="22"/>
      <c r="M32" s="3">
        <v>25</v>
      </c>
    </row>
    <row r="33" spans="1:13" ht="12.95" customHeight="1" x14ac:dyDescent="0.2">
      <c r="A33" s="3">
        <v>26</v>
      </c>
      <c r="B33" s="30"/>
      <c r="C33" s="30"/>
      <c r="D33" s="22"/>
      <c r="E33" s="66">
        <v>26</v>
      </c>
      <c r="F33" s="67"/>
      <c r="G33" s="68"/>
      <c r="H33" s="3"/>
      <c r="I33" s="3"/>
      <c r="J33" s="22"/>
      <c r="K33" s="22"/>
      <c r="L33" s="22"/>
      <c r="M33" s="3">
        <v>26</v>
      </c>
    </row>
    <row r="34" spans="1:13" ht="12.95" customHeight="1" x14ac:dyDescent="0.2">
      <c r="A34" s="3">
        <v>27</v>
      </c>
      <c r="B34" s="30"/>
      <c r="C34" s="30"/>
      <c r="D34" s="22"/>
      <c r="E34" s="66">
        <v>27</v>
      </c>
      <c r="F34" s="67"/>
      <c r="G34" s="68"/>
      <c r="H34" s="3"/>
      <c r="I34" s="3"/>
      <c r="J34" s="22"/>
      <c r="K34" s="22"/>
      <c r="L34" s="22"/>
      <c r="M34" s="3">
        <v>27</v>
      </c>
    </row>
    <row r="35" spans="1:13" ht="12.95" customHeight="1" x14ac:dyDescent="0.2">
      <c r="A35" s="3">
        <v>28</v>
      </c>
      <c r="B35" s="30"/>
      <c r="C35" s="30"/>
      <c r="D35" s="22"/>
      <c r="E35" s="66">
        <v>28</v>
      </c>
      <c r="F35" s="67"/>
      <c r="G35" s="68"/>
      <c r="H35" s="3"/>
      <c r="I35" s="3"/>
      <c r="J35" s="22"/>
      <c r="K35" s="22"/>
      <c r="L35" s="22"/>
      <c r="M35" s="3">
        <v>28</v>
      </c>
    </row>
    <row r="36" spans="1:13" ht="12.95" customHeight="1" x14ac:dyDescent="0.2">
      <c r="A36" s="3">
        <v>29</v>
      </c>
      <c r="B36" s="30"/>
      <c r="C36" s="30"/>
      <c r="D36" s="22"/>
      <c r="E36" s="66">
        <v>29</v>
      </c>
      <c r="F36" s="67"/>
      <c r="G36" s="68"/>
      <c r="H36" s="3"/>
      <c r="I36" s="3"/>
      <c r="J36" s="22"/>
      <c r="K36" s="22"/>
      <c r="L36" s="22"/>
      <c r="M36" s="3">
        <v>29</v>
      </c>
    </row>
    <row r="37" spans="1:13" ht="12.95" customHeight="1" x14ac:dyDescent="0.2">
      <c r="A37" s="3">
        <v>30</v>
      </c>
      <c r="B37" s="30"/>
      <c r="C37" s="30"/>
      <c r="D37" s="22"/>
      <c r="E37" s="66">
        <v>30</v>
      </c>
      <c r="F37" s="67"/>
      <c r="G37" s="68"/>
      <c r="H37" s="3"/>
      <c r="I37" s="3"/>
      <c r="J37" s="22"/>
      <c r="K37" s="22"/>
      <c r="L37" s="22"/>
      <c r="M37" s="3">
        <v>30</v>
      </c>
    </row>
    <row r="38" spans="1:13" ht="12.95" customHeight="1" x14ac:dyDescent="0.2">
      <c r="A38" s="3">
        <v>31</v>
      </c>
      <c r="B38" s="30">
        <v>6630</v>
      </c>
      <c r="C38" s="30">
        <v>15828</v>
      </c>
      <c r="D38" s="23"/>
      <c r="E38" s="70" t="s">
        <v>34</v>
      </c>
      <c r="F38" s="71"/>
      <c r="G38" s="72"/>
      <c r="H38" s="3"/>
      <c r="I38" s="3"/>
      <c r="J38" s="23"/>
      <c r="K38" s="23"/>
      <c r="L38" s="23"/>
      <c r="M38" s="3">
        <v>31</v>
      </c>
    </row>
    <row r="39" spans="1:13" ht="12.95" customHeight="1" thickBot="1" x14ac:dyDescent="0.25">
      <c r="A39" s="5">
        <v>32</v>
      </c>
      <c r="B39" s="32"/>
      <c r="C39" s="32"/>
      <c r="D39" s="24">
        <v>0</v>
      </c>
      <c r="E39" s="73" t="s">
        <v>19</v>
      </c>
      <c r="F39" s="74"/>
      <c r="G39" s="75"/>
      <c r="H39" s="5"/>
      <c r="I39" s="5"/>
      <c r="J39" s="24">
        <v>0</v>
      </c>
      <c r="K39" s="24">
        <v>0</v>
      </c>
      <c r="L39" s="24"/>
      <c r="M39" s="5">
        <v>32</v>
      </c>
    </row>
    <row r="40" spans="1:13" s="12" customFormat="1" ht="26.25" customHeight="1" thickBot="1" x14ac:dyDescent="0.25">
      <c r="A40" s="14">
        <v>33</v>
      </c>
      <c r="B40" s="33">
        <f>B27</f>
        <v>273359.967</v>
      </c>
      <c r="C40" s="33">
        <f>C27</f>
        <v>284172</v>
      </c>
      <c r="D40" s="25">
        <f>D27</f>
        <v>320000</v>
      </c>
      <c r="E40" s="69" t="s">
        <v>20</v>
      </c>
      <c r="F40" s="69"/>
      <c r="G40" s="69"/>
      <c r="H40" s="15"/>
      <c r="I40" s="27"/>
      <c r="J40" s="25">
        <f>J27</f>
        <v>430000</v>
      </c>
      <c r="K40" s="25">
        <f>K27</f>
        <v>430000</v>
      </c>
      <c r="L40" s="25"/>
      <c r="M40" s="16">
        <v>33</v>
      </c>
    </row>
    <row r="41" spans="1:13" x14ac:dyDescent="0.2">
      <c r="B41" s="13" t="s">
        <v>21</v>
      </c>
    </row>
  </sheetData>
  <mergeCells count="48">
    <mergeCell ref="E40:G40"/>
    <mergeCell ref="E34:G34"/>
    <mergeCell ref="E35:G35"/>
    <mergeCell ref="E36:G36"/>
    <mergeCell ref="E37:G37"/>
    <mergeCell ref="E38:G38"/>
    <mergeCell ref="E39:G39"/>
    <mergeCell ref="E33:G33"/>
    <mergeCell ref="E23:G23"/>
    <mergeCell ref="E24:G24"/>
    <mergeCell ref="E25:G25"/>
    <mergeCell ref="E27:G27"/>
    <mergeCell ref="E28:G28"/>
    <mergeCell ref="E29:G29"/>
    <mergeCell ref="E30:G30"/>
    <mergeCell ref="E31:G31"/>
    <mergeCell ref="E32:G32"/>
    <mergeCell ref="E22:G22"/>
    <mergeCell ref="E11:G11"/>
    <mergeCell ref="E13:G13"/>
    <mergeCell ref="E14:G14"/>
    <mergeCell ref="E15:G15"/>
    <mergeCell ref="E16:G16"/>
    <mergeCell ref="E19:G19"/>
    <mergeCell ref="E20:G20"/>
    <mergeCell ref="E21:G21"/>
    <mergeCell ref="A5:A8"/>
    <mergeCell ref="M5:M8"/>
    <mergeCell ref="E5:G8"/>
    <mergeCell ref="H5:H8"/>
    <mergeCell ref="I5:I8"/>
    <mergeCell ref="B6:C6"/>
    <mergeCell ref="B5:D5"/>
    <mergeCell ref="E10:G10"/>
    <mergeCell ref="H1:M1"/>
    <mergeCell ref="H2:M2"/>
    <mergeCell ref="H3:M3"/>
    <mergeCell ref="H4:M4"/>
    <mergeCell ref="J5:L6"/>
    <mergeCell ref="E9:G9"/>
    <mergeCell ref="B1:D1"/>
    <mergeCell ref="B2:D2"/>
    <mergeCell ref="B3:D3"/>
    <mergeCell ref="B4:D4"/>
    <mergeCell ref="E1:G1"/>
    <mergeCell ref="E2:G2"/>
    <mergeCell ref="E3:G3"/>
    <mergeCell ref="E4:G4"/>
  </mergeCells>
  <phoneticPr fontId="0" type="noConversion"/>
  <pageMargins left="0.25" right="0.25" top="0.25" bottom="0.25" header="0.5" footer="0.5"/>
  <pageSetup orientation="landscape" horizontalDpi="300" verticalDpi="300" r:id="rId1"/>
  <headerFooter alignWithMargins="0">
    <oddFooter>&amp;L&amp;8*Include schedule of pay ranges&amp;RPage 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7C1786A36D408B696379F473AEDB" ma:contentTypeVersion="7" ma:contentTypeDescription="Create a new document." ma:contentTypeScope="" ma:versionID="69885d0dee891f7c0a0700a3606517fc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483c453493659c4b475a37af864f0703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CopyToStateLib" ma:index="8" nillable="true" ma:displayName="Copy To State Library" ma:default="0" ma:description="Set this column to 'Yes' to force your document to be archived by the Oregon State Library" ma:internalName="CopyToStateLib">
      <xsd:simpleType>
        <xsd:restriction base="dms:Boolean"/>
      </xsd:simpleType>
    </xsd:element>
    <xsd:element name="DocumentLocale" ma:index="9" nillable="true" ma:displayName="Locale" ma:default="en" ma:internalName="DocumentLocale">
      <xsd:simpleType>
        <xsd:restriction base="dms:Text">
          <xsd:maxLength value="10"/>
        </xsd:restriction>
      </xsd:simpleType>
    </xsd:element>
    <xsd:element name="Metadata" ma:index="10" nillable="true" ma:displayName="Metadata" ma:internalName="Metadata">
      <xsd:simpleType>
        <xsd:restriction base="dms:Note"/>
      </xsd:simpleType>
    </xsd:element>
    <xsd:element name="RetentionPeriodDate" ma:index="11" nillable="true" ma:displayName="Retention Period Date" ma:format="DateOnly" ma:internalName="RetentionPerio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PeriodDate xmlns="http://schemas.microsoft.com/sharepoint/v4" xsi:nil="true"/>
    <CopyToStateLib xmlns="http://schemas.microsoft.com/sharepoint/v4">false</CopyToStateLib>
    <Metadata xmlns="http://schemas.microsoft.com/sharepoint/v4" xsi:nil="true"/>
    <DocumentLocale xmlns="http://schemas.microsoft.com/sharepoint/v4">en</DocumentLocale>
    <RoutingRule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A773B26-0357-4CC6-9E4B-86BC6989A2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2D9D34-D143-46DB-8A4A-2A8950314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3AACA4-FFFE-49EE-BE29-775283F9B40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F909D6C-EF6B-42E7-8879-39C5A695640E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sharepoint/v4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LB-31</vt:lpstr>
      <vt:lpstr>Sheet1</vt:lpstr>
      <vt:lpstr>'LB-31'!Print_Area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Brownsville</dc:creator>
  <cp:lastModifiedBy>SPL Director</cp:lastModifiedBy>
  <cp:lastPrinted>2023-05-22T17:44:44Z</cp:lastPrinted>
  <dcterms:created xsi:type="dcterms:W3CDTF">2001-03-30T23:30:16Z</dcterms:created>
  <dcterms:modified xsi:type="dcterms:W3CDTF">2026-06-19T15:15:46Z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NICUSA\john.roe</vt:lpwstr>
  </property>
  <property fmtid="{D5CDD505-2E9C-101B-9397-08002B2CF9AE}" pid="3" name="xd_Signature">
    <vt:lpwstr/>
  </property>
  <property fmtid="{D5CDD505-2E9C-101B-9397-08002B2CF9AE}" pid="4" name="Order">
    <vt:lpwstr>18200.0000000000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NICUSA\john.roe</vt:lpwstr>
  </property>
  <property fmtid="{D5CDD505-2E9C-101B-9397-08002B2CF9AE}" pid="8" name="_SourceUrl">
    <vt:lpwstr/>
  </property>
  <property fmtid="{D5CDD505-2E9C-101B-9397-08002B2CF9AE}" pid="9" name="_SharedFileIndex">
    <vt:lpwstr/>
  </property>
</Properties>
</file>